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Services Sector\"/>
    </mc:Choice>
  </mc:AlternateContent>
  <xr:revisionPtr revIDLastSave="0" documentId="13_ncr:1_{F465A238-383E-4610-9148-C611D75E186E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38" i="2" l="1"/>
  <c r="C38" i="2"/>
  <c r="C35" i="2" s="1"/>
  <c r="D37" i="2"/>
  <c r="C37" i="2"/>
  <c r="D35" i="2"/>
  <c r="D34" i="2"/>
  <c r="C34" i="2"/>
  <c r="D33" i="2" l="1"/>
  <c r="C33" i="2"/>
  <c r="D31" i="2"/>
  <c r="C31" i="2"/>
  <c r="D30" i="2"/>
  <c r="C30" i="2"/>
  <c r="D29" i="2"/>
  <c r="C29" i="2"/>
  <c r="D27" i="2"/>
  <c r="C27" i="2"/>
  <c r="D26" i="2"/>
  <c r="C26" i="2"/>
  <c r="D25" i="2"/>
  <c r="C25" i="2"/>
  <c r="D24" i="2"/>
  <c r="C24" i="2"/>
  <c r="D23" i="2"/>
  <c r="C23" i="2"/>
  <c r="D21" i="2" l="1"/>
  <c r="C21" i="2"/>
  <c r="D20" i="2"/>
  <c r="C20" i="2"/>
  <c r="D19" i="2"/>
  <c r="C19" i="2"/>
  <c r="D18" i="2"/>
  <c r="C18" i="2"/>
  <c r="D17" i="2" l="1"/>
  <c r="C17" i="2"/>
</calcChain>
</file>

<file path=xl/sharedStrings.xml><?xml version="1.0" encoding="utf-8"?>
<sst xmlns="http://schemas.openxmlformats.org/spreadsheetml/2006/main" count="202" uniqueCount="198">
  <si>
    <t>AL-FARIS NATIONAL COMPANY FOR INVESTMENT &amp; EXPORT</t>
  </si>
  <si>
    <t>JORDAN TELECOM</t>
  </si>
  <si>
    <t>الاتصالات الأردنية</t>
  </si>
  <si>
    <t>الفارس الوطنية للاستثمار والتصدير</t>
  </si>
  <si>
    <t xml:space="preserve"> Property, plant and equipment</t>
  </si>
  <si>
    <t xml:space="preserve"> Intangible assets</t>
  </si>
  <si>
    <t xml:space="preserve"> Deferred tax assets</t>
  </si>
  <si>
    <t xml:space="preserve"> Trade and other non-current receivables</t>
  </si>
  <si>
    <t xml:space="preserve"> Other non-current assets</t>
  </si>
  <si>
    <t xml:space="preserve"> Total non-current assets</t>
  </si>
  <si>
    <t xml:space="preserve"> Current inventories</t>
  </si>
  <si>
    <t xml:space="preserve"> Trade and other current receivables</t>
  </si>
  <si>
    <t xml:space="preserve"> Current receivables due from related parties</t>
  </si>
  <si>
    <t xml:space="preserve"> Cash on hand and at banks</t>
  </si>
  <si>
    <t xml:space="preserve"> Other current assets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</si>
  <si>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</si>
  <si>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</si>
  <si>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</si>
  <si>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</si>
  <si>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Statutory reserve</t>
  </si>
  <si>
    <t xml:space="preserve"> Voluntary reserve</t>
  </si>
  <si>
    <t xml:space="preserve"> Total equity attributable to owners of parent</t>
  </si>
  <si>
    <t xml:space="preserve"> Total equity</t>
  </si>
  <si>
    <t xml:space="preserve"> Non-current provisions</t>
  </si>
  <si>
    <t xml:space="preserve"> Non current borrowings</t>
  </si>
  <si>
    <t xml:space="preserve"> Trade and other non-current payables</t>
  </si>
  <si>
    <t xml:space="preserve"> Non-current finance lease obligations</t>
  </si>
  <si>
    <t xml:space="preserve"> Other non-current financial liabilities</t>
  </si>
  <si>
    <t xml:space="preserve"> Other non-current liabilities</t>
  </si>
  <si>
    <t xml:space="preserve"> Total non-current liabilities</t>
  </si>
  <si>
    <t xml:space="preserve"> Current provisions</t>
  </si>
  <si>
    <t xml:space="preserve"> Current borrowings</t>
  </si>
  <si>
    <t xml:space="preserve"> Trade and other current payables</t>
  </si>
  <si>
    <t xml:space="preserve"> Current payables to related parties</t>
  </si>
  <si>
    <t xml:space="preserve"> Bank overdraft</t>
  </si>
  <si>
    <t xml:space="preserve"> Current finance lease obligations</t>
  </si>
  <si>
    <t xml:space="preserve"> Other current financial liabilities</t>
  </si>
  <si>
    <t xml:space="preserve"> Income tax provision</t>
  </si>
  <si>
    <t xml:space="preserve"> Refundable deposits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</si>
  <si>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</si>
  <si>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</si>
  <si>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</si>
  <si>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</si>
  <si>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Operating revenue</t>
  </si>
  <si>
    <t xml:space="preserve"> Operating expense</t>
  </si>
  <si>
    <t xml:space="preserve"> Gross profit</t>
  </si>
  <si>
    <t xml:space="preserve"> General and administrative expenses</t>
  </si>
  <si>
    <t xml:space="preserve"> Selling and distribution expenses</t>
  </si>
  <si>
    <t xml:space="preserve"> Government revenue share</t>
  </si>
  <si>
    <t xml:space="preserve"> Business support fees and brand fees</t>
  </si>
  <si>
    <t xml:space="preserve"> Other operating expense</t>
  </si>
  <si>
    <t xml:space="preserve"> Profit (loss) from operating activities</t>
  </si>
  <si>
    <t xml:space="preserve"> Other provisions</t>
  </si>
  <si>
    <t xml:space="preserve"> Other income</t>
  </si>
  <si>
    <t xml:space="preserve"> Finance income</t>
  </si>
  <si>
    <t xml:space="preserve"> Finance costs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</si>
  <si>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</si>
  <si>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</si>
  <si>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</si>
  <si>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</si>
  <si>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</si>
  <si>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</si>
  <si>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</si>
  <si>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Effect of exchange rate changes on cash and cash equivalents</t>
  </si>
  <si>
    <t xml:space="preserve"> Cash and cash equivalents at beginning of period</t>
  </si>
  <si>
    <t xml:space="preserve"> Cash and cash equivalents at end of period</t>
  </si>
  <si>
    <t>Statement of financial position</t>
  </si>
  <si>
    <t>Income statement</t>
  </si>
  <si>
    <t>Statement of cash flows</t>
  </si>
  <si>
    <t>قائمة المركز المالي</t>
  </si>
  <si>
    <t>قائمة الدخل</t>
  </si>
  <si>
    <t>قائمة التدفقات النقدية</t>
  </si>
  <si>
    <t xml:space="preserve"> الممتلكات والآلات والمعدات</t>
  </si>
  <si>
    <t xml:space="preserve"> موجودات غير ملموسة</t>
  </si>
  <si>
    <t xml:space="preserve"> الموجودات الضريبية المؤجلة</t>
  </si>
  <si>
    <t xml:space="preserve"> الذمم التجارية والذمم المدينة الأخرى غير المتداولة</t>
  </si>
  <si>
    <t xml:space="preserve"> موجودات غير متداولة أخرى</t>
  </si>
  <si>
    <t xml:space="preserve"> إجمالي الموجودات غير المتداولة</t>
  </si>
  <si>
    <t xml:space="preserve"> المخزون</t>
  </si>
  <si>
    <t xml:space="preserve"> الذمم التجارية والذمم المدينة الأخرى المتداولة</t>
  </si>
  <si>
    <t xml:space="preserve"> الذمم المدينة المتداولة المستحقة من أطراف ذات علاقة</t>
  </si>
  <si>
    <t xml:space="preserve"> النقد في الصندوق ولدى البنوك</t>
  </si>
  <si>
    <t xml:space="preserve"> موجودات متداولة أخرى</t>
  </si>
  <si>
    <t xml:space="preserve"> إجمالي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</si>
  <si>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</si>
  <si>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</si>
  <si>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</si>
  <si>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احتياطي اجباري</t>
  </si>
  <si>
    <t xml:space="preserve"> إحتياطي اختياري</t>
  </si>
  <si>
    <t xml:space="preserve"> إجمالي حقوق الملكية المنسوبة إلى مالكي الشركة الأم</t>
  </si>
  <si>
    <t xml:space="preserve"> إجمالي حقوق الملكية</t>
  </si>
  <si>
    <t xml:space="preserve"> المخصصات غير المتداولة</t>
  </si>
  <si>
    <t xml:space="preserve"> الاقتراضات غير المتداولة</t>
  </si>
  <si>
    <t xml:space="preserve"> الذمم التجارية و الذمم الدائنة الأخرى غير المتداولة</t>
  </si>
  <si>
    <t xml:space="preserve"> التزام غير المتداول مقابل عقد تاجير تمويلي</t>
  </si>
  <si>
    <t xml:space="preserve"> مطلوبات مالية غير متداولة أخرى</t>
  </si>
  <si>
    <t xml:space="preserve"> مطلوبات غير متداولة أخرى</t>
  </si>
  <si>
    <t xml:space="preserve"> مجموع المطلوبات غير متداولة</t>
  </si>
  <si>
    <t xml:space="preserve"> المخصصات المتداولة</t>
  </si>
  <si>
    <t xml:space="preserve"> القروض المتداولة</t>
  </si>
  <si>
    <t xml:space="preserve"> الذمم التجارية والذمم الدائنة الاخرى المتداولة</t>
  </si>
  <si>
    <t xml:space="preserve"> الذمم الدائنة المتداولة لأطراف ذات العلاقة</t>
  </si>
  <si>
    <t xml:space="preserve"> الحسابات المصرفية المكشوفة</t>
  </si>
  <si>
    <t xml:space="preserve"> التزام متداول مقابل عقد تاجير تمويلي</t>
  </si>
  <si>
    <t xml:space="preserve"> مطلوبات مالية متداولة أخرى</t>
  </si>
  <si>
    <t xml:space="preserve"> مخصص ضريبة دخل</t>
  </si>
  <si>
    <t xml:space="preserve"> امانات مستردة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</si>
  <si>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</si>
  <si>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</si>
  <si>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</si>
  <si>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</si>
  <si>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الايرادات التشغيلية</t>
  </si>
  <si>
    <t xml:space="preserve"> مصاريف تشغيلية</t>
  </si>
  <si>
    <t xml:space="preserve"> مجمل الربح</t>
  </si>
  <si>
    <t xml:space="preserve"> المصاريف الادارية والعمومية</t>
  </si>
  <si>
    <t xml:space="preserve"> مصاريف البيع والتوزيع</t>
  </si>
  <si>
    <t xml:space="preserve"> حصة الحكومة من الإيرادات</t>
  </si>
  <si>
    <t xml:space="preserve"> مصاريف اتفاقية دعم الأعمال ورسوم العلامة التجارية</t>
  </si>
  <si>
    <t xml:space="preserve"> مصاريف تشغيلية أخرى</t>
  </si>
  <si>
    <t xml:space="preserve"> الربح (الخسارة) من الأنشطة التشغيلية</t>
  </si>
  <si>
    <t xml:space="preserve"> مخصصات أخرى</t>
  </si>
  <si>
    <t xml:space="preserve"> الإيرادات الأخرى</t>
  </si>
  <si>
    <t xml:space="preserve"> الدخل التمويلي</t>
  </si>
  <si>
    <t xml:space="preserve"> تكاليف التمويل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</si>
  <si>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</si>
  <si>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</si>
  <si>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</si>
  <si>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</si>
  <si>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</si>
  <si>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</si>
  <si>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</si>
  <si>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اثر تغيرات أسعار الصرف على النقد والنقد المعادل</t>
  </si>
  <si>
    <t xml:space="preserve"> النقد وما في حكمه في بداية الفترة</t>
  </si>
  <si>
    <t xml:space="preserve"> النقد وما في حكمه في نهاية الفترة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</si>
  <si>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</si>
  <si>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</si>
  <si>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</si>
  <si>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</si>
  <si>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</si>
  <si>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</si>
  <si>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</si>
  <si>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</si>
  <si>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</si>
  <si>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</si>
  <si>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</si>
  <si>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</si>
  <si>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</si>
  <si>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</si>
  <si>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</si>
  <si>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</si>
  <si>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</si>
  <si>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</si>
  <si>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</si>
  <si>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</si>
  <si>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</si>
  <si>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</si>
  <si>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</si>
  <si>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</si>
  <si>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</si>
  <si>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</si>
  <si>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</si>
  <si>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</si>
  <si>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</si>
  <si>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</si>
  <si>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</si>
  <si>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</si>
  <si>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</si>
  <si>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</si>
  <si>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</si>
  <si>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</si>
  <si>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</si>
  <si>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</si>
  <si>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</si>
  <si>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</si>
  <si>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</si>
  <si>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</si>
  <si>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</si>
  <si>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</si>
  <si>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</si>
  <si>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</si>
  <si>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</si>
  <si>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</si>
  <si>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</si>
  <si>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</si>
  <si>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</si>
  <si>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</si>
  <si>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</si>
  <si>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</si>
  <si>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</si>
  <si>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</si>
  <si>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Annual Financial Data for the Year 2022</t>
  </si>
  <si>
    <t>البيانات المالية السنوية لعام 2022</t>
  </si>
  <si>
    <t xml:space="preserve"> Profit (loss), attributable to owners of parent</t>
  </si>
  <si>
    <t xml:space="preserve"> Profit (loss), attributable to non-controlling interests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</si>
  <si>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</si>
  <si>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</si>
  <si>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مشاريع تحت التنفيذ</t>
  </si>
  <si>
    <t xml:space="preserve"> Projects under implementation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</si>
</sst>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1" fillId="0" borderId="0" xfId="0" applyFont="1"/>
    <xf numFmtId="0" fontId="0" fillId="0" borderId="1" xfId="0" applyNumberFormat="1" applyBorder="1" applyAlignment="1">
      <alignment horizontal="left"/>
    </xf>
    <xf numFmtId="0" fontId="2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3" fillId="0" borderId="0" xfId="0" applyFo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15</xdr:col>
      <xdr:colOff>180975</xdr:colOff>
      <xdr:row>3</xdr:row>
      <xdr:rowOff>9525</xdr:rowOff>
    </xdr:to>
    <xdr:pic>
      <xdr:nvPicPr>
        <xdr:cNvPr id="1037" name="Picture 1">
          <a:extLst>
            <a:ext uri="{FF2B5EF4-FFF2-40B4-BE49-F238E27FC236}">
              <a16:creationId xmlns:a16="http://schemas.microsoft.com/office/drawing/2014/main" id="{59BFE643-D199-43C8-BF25-E27183F67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1448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D82"/>
  <sheetViews>
    <sheetView tabSelected="1" workbookViewId="0">
      <selection activeCell="A7" sqref="A7"/>
    </sheetView>
  </sheetViews>
  <sheetFormatPr defaultRowHeight="12.75" x14ac:dyDescent="0.2"/>
  <cols>
    <col min="1" max="1" width="45.140625" customWidth="1"/>
    <col min="2" max="3" width="22.7109375" customWidth="1"/>
    <col min="4" max="4" width="48.28515625" customWidth="1"/>
  </cols>
  <sheetData>
    <row r="7" spans="1:4" ht="15" x14ac:dyDescent="0.25">
      <c r="A7" s="27" t="s">
        <v>190</v>
      </c>
      <c r="D7" s="27" t="s">
        <v>191</v>
      </c>
    </row>
    <row r="9" spans="1:4" ht="51" x14ac:dyDescent="0.2">
      <c r="A9" s="5"/>
      <c r="B9" s="28" t="s">
        <v>0</v>
      </c>
      <c r="C9" s="29" t="s">
        <v>1</v>
      </c>
      <c r="D9" s="5"/>
    </row>
    <row r="10" spans="1:4" ht="25.5" customHeight="1" x14ac:dyDescent="0.2">
      <c r="A10" s="6"/>
      <c r="B10" s="28" t="s">
        <v>3</v>
      </c>
      <c r="C10" s="29" t="s">
        <v>2</v>
      </c>
      <c r="D10" s="6"/>
    </row>
    <row r="11" spans="1:4" x14ac:dyDescent="0.2">
      <c r="A11" s="7"/>
      <c r="B11" s="4">
        <v>131232</v>
      </c>
      <c r="C11" s="3">
        <v>131206</v>
      </c>
      <c r="D11" s="7"/>
    </row>
    <row r="13" spans="1:4" x14ac:dyDescent="0.2">
      <c r="A13" s="8" t="s">
        <v>66</v>
      </c>
      <c r="D13" s="8" t="s">
        <v>69</v>
      </c>
    </row>
    <row r="14" spans="1:4" x14ac:dyDescent="0.2">
      <c r="A14" s="1" t="s">
        <v>4</v>
      </c>
      <c r="B14" s="9">
        <v>281483</v>
      </c>
      <c r="C14" s="9">
        <v>263801987</v>
      </c>
      <c r="D14" s="1" t="s">
        <v>72</v>
      </c>
    </row>
    <row r="15" spans="1:4" x14ac:dyDescent="0.2">
      <c r="A15" s="1" t="s">
        <v>5</v>
      </c>
      <c r="B15" s="9">
        <v>17519760</v>
      </c>
      <c r="C15" s="9">
        <v>215056774</v>
      </c>
      <c r="D15" s="1" t="s">
        <v>73</v>
      </c>
    </row>
    <row r="16" spans="1:4" x14ac:dyDescent="0.2">
      <c r="A16" s="1" t="s">
        <v>6</v>
      </c>
      <c r="B16" s="2">
        <v>0</v>
      </c>
      <c r="C16" s="9">
        <v>3774489</v>
      </c>
      <c r="D16" s="1" t="s">
        <v>74</v>
      </c>
    </row>
    <row r="17" spans="1:4" x14ac:dyDescent="0.2">
      <c r="A17" s="1" t="s">
        <v>7</v>
      </c>
      <c r="B17" s="2">
        <v>0</v>
      </c>
      <c r="C17" s="2">
        <v>0</v>
      </c>
      <c r="D17" s="1" t="s">
        <v>75</v>
      </c>
    </row>
    <row r="18" spans="1:4" x14ac:dyDescent="0.2">
      <c r="A18" s="1" t="s">
        <v>197</v>
      </c>
      <c r="B18" s="2">
        <v>0</v>
      </c>
      <c r="C18" s="2">
        <v>0</v>
      </c>
      <c r="D18" s="1" t="s">
        <v>196</v>
      </c>
    </row>
    <row r="19" spans="1:4" x14ac:dyDescent="0.2">
      <c r="A19" s="1" t="s">
        <v>8</v>
      </c>
      <c r="B19" s="9">
        <v>101537</v>
      </c>
      <c r="C19" s="9">
        <v>72431231</v>
      </c>
      <c r="D19" s="1" t="s">
        <v>76</v>
      </c>
    </row>
    <row r="20" spans="1:4" x14ac:dyDescent="0.2">
      <c r="A20" s="1" t="s">
        <v>9</v>
      </c>
      <c r="B20" s="9">
        <v>17902780</v>
      </c>
      <c r="C20" s="9">
        <v>555064481</v>
      </c>
      <c r="D20" s="1" t="s">
        <v>77</v>
      </c>
    </row>
    <row r="21" spans="1:4" x14ac:dyDescent="0.2">
      <c r="A21" s="1" t="s">
        <v>10</v>
      </c>
      <c r="B21" s="9">
        <v>45432</v>
      </c>
      <c r="C21" s="9">
        <v>12384499</v>
      </c>
      <c r="D21" s="1" t="s">
        <v>78</v>
      </c>
    </row>
    <row r="22" spans="1:4" x14ac:dyDescent="0.2">
      <c r="A22" s="1" t="s">
        <v>11</v>
      </c>
      <c r="B22" s="9">
        <v>7967254</v>
      </c>
      <c r="C22" s="9">
        <v>106822769</v>
      </c>
      <c r="D22" s="1" t="s">
        <v>79</v>
      </c>
    </row>
    <row r="23" spans="1:4" x14ac:dyDescent="0.2">
      <c r="A23" s="1" t="s">
        <v>12</v>
      </c>
      <c r="B23" s="2">
        <v>0</v>
      </c>
      <c r="C23" s="9">
        <v>1568511</v>
      </c>
      <c r="D23" s="1" t="s">
        <v>80</v>
      </c>
    </row>
    <row r="24" spans="1:4" x14ac:dyDescent="0.2">
      <c r="A24" s="1" t="s">
        <v>13</v>
      </c>
      <c r="B24" s="9">
        <v>775481</v>
      </c>
      <c r="C24" s="9">
        <v>64320009</v>
      </c>
      <c r="D24" s="1" t="s">
        <v>81</v>
      </c>
    </row>
    <row r="25" spans="1:4" x14ac:dyDescent="0.2">
      <c r="A25" s="1" t="s">
        <v>14</v>
      </c>
      <c r="B25" s="9">
        <v>4030403</v>
      </c>
      <c r="C25" s="9">
        <v>2550946</v>
      </c>
      <c r="D25" s="1" t="s">
        <v>82</v>
      </c>
    </row>
    <row r="26" spans="1:4" x14ac:dyDescent="0.2">
      <c r="A26" s="1" t="s">
        <v>15</v>
      </c>
      <c r="B26" s="9">
        <v>12818570</v>
      </c>
      <c r="C26" s="9">
        <v>187646734</v>
      </c>
      <c r="D26" s="1" t="s">
        <v>83</v>
      </c>
    </row>
    <row r="27" spans="1:4" x14ac:dyDescent="0.2">
      <c r="A27" s="1" t="s">
        <v>16</v>
      </c>
      <c r="B27" s="9">
        <v>30721350</v>
      </c>
      <c r="C27" s="9">
        <v>742711215</v>
      </c>
      <c r="D27" s="1" t="s">
        <v>84</v>
      </c>
    </row>
    <row r="28" spans="1:4" x14ac:dyDescent="0.2">
      <c r="A28" s="1" t="s">
        <v>17</v>
      </c>
      <c r="B28" s="9">
        <v>16000000</v>
      </c>
      <c r="C28" s="9">
        <v>187500000</v>
      </c>
      <c r="D28" s="1" t="s">
        <v>85</v>
      </c>
    </row>
    <row r="29" spans="1:4" x14ac:dyDescent="0.2">
      <c r="A29" s="1" t="s">
        <v>18</v>
      </c>
      <c r="B29" s="9">
        <v>-870016</v>
      </c>
      <c r="C29" s="9">
        <v>48389097</v>
      </c>
      <c r="D29" s="1" t="s">
        <v>86</v>
      </c>
    </row>
    <row r="30" spans="1:4" x14ac:dyDescent="0.2">
      <c r="A30" s="1" t="s">
        <v>19</v>
      </c>
      <c r="B30" s="9">
        <v>310934</v>
      </c>
      <c r="C30" s="9">
        <v>62500000</v>
      </c>
      <c r="D30" s="1" t="s">
        <v>87</v>
      </c>
    </row>
    <row r="31" spans="1:4" x14ac:dyDescent="0.2">
      <c r="A31" s="1" t="s">
        <v>20</v>
      </c>
      <c r="B31" s="9">
        <v>25230</v>
      </c>
      <c r="C31" s="2">
        <v>0</v>
      </c>
      <c r="D31" s="1" t="s">
        <v>88</v>
      </c>
    </row>
    <row r="32" spans="1:4" x14ac:dyDescent="0.2">
      <c r="A32" s="1" t="s">
        <v>21</v>
      </c>
      <c r="B32" s="9">
        <v>15466148</v>
      </c>
      <c r="C32" s="9">
        <v>298389097</v>
      </c>
      <c r="D32" s="1" t="s">
        <v>89</v>
      </c>
    </row>
    <row r="33" spans="1:4" x14ac:dyDescent="0.2">
      <c r="A33" s="1" t="s">
        <v>22</v>
      </c>
      <c r="B33" s="9">
        <v>15466148</v>
      </c>
      <c r="C33" s="9">
        <v>298389097</v>
      </c>
      <c r="D33" s="1" t="s">
        <v>90</v>
      </c>
    </row>
    <row r="34" spans="1:4" x14ac:dyDescent="0.2">
      <c r="A34" s="1" t="s">
        <v>23</v>
      </c>
      <c r="B34" s="9">
        <v>166425</v>
      </c>
      <c r="C34" s="2">
        <v>0</v>
      </c>
      <c r="D34" s="1" t="s">
        <v>91</v>
      </c>
    </row>
    <row r="35" spans="1:4" x14ac:dyDescent="0.2">
      <c r="A35" s="1" t="s">
        <v>24</v>
      </c>
      <c r="B35" s="9">
        <v>3480349</v>
      </c>
      <c r="C35" s="9">
        <v>14206653</v>
      </c>
      <c r="D35" s="1" t="s">
        <v>92</v>
      </c>
    </row>
    <row r="36" spans="1:4" x14ac:dyDescent="0.2">
      <c r="A36" s="1" t="s">
        <v>25</v>
      </c>
      <c r="B36" s="9">
        <v>0</v>
      </c>
      <c r="C36" s="9">
        <v>416679</v>
      </c>
      <c r="D36" s="1" t="s">
        <v>93</v>
      </c>
    </row>
    <row r="37" spans="1:4" x14ac:dyDescent="0.2">
      <c r="A37" s="1" t="s">
        <v>26</v>
      </c>
      <c r="B37" s="2">
        <v>0</v>
      </c>
      <c r="C37" s="9">
        <v>117501173</v>
      </c>
      <c r="D37" s="1" t="s">
        <v>94</v>
      </c>
    </row>
    <row r="38" spans="1:4" x14ac:dyDescent="0.2">
      <c r="A38" s="1" t="s">
        <v>27</v>
      </c>
      <c r="B38" s="2">
        <v>0</v>
      </c>
      <c r="C38" s="9">
        <v>49716597</v>
      </c>
      <c r="D38" s="1" t="s">
        <v>95</v>
      </c>
    </row>
    <row r="39" spans="1:4" x14ac:dyDescent="0.2">
      <c r="A39" s="1" t="s">
        <v>28</v>
      </c>
      <c r="B39" s="2">
        <v>0</v>
      </c>
      <c r="C39" s="2">
        <v>0</v>
      </c>
      <c r="D39" s="1" t="s">
        <v>96</v>
      </c>
    </row>
    <row r="40" spans="1:4" x14ac:dyDescent="0.2">
      <c r="A40" s="1" t="s">
        <v>29</v>
      </c>
      <c r="B40" s="9">
        <v>3646774</v>
      </c>
      <c r="C40" s="9">
        <v>181841102</v>
      </c>
      <c r="D40" s="1" t="s">
        <v>97</v>
      </c>
    </row>
    <row r="41" spans="1:4" x14ac:dyDescent="0.2">
      <c r="A41" s="1" t="s">
        <v>30</v>
      </c>
      <c r="B41" s="2">
        <v>0</v>
      </c>
      <c r="C41" s="9">
        <v>24491</v>
      </c>
      <c r="D41" s="1" t="s">
        <v>98</v>
      </c>
    </row>
    <row r="42" spans="1:4" x14ac:dyDescent="0.2">
      <c r="A42" s="1" t="s">
        <v>31</v>
      </c>
      <c r="B42" s="9">
        <v>1803795</v>
      </c>
      <c r="C42" s="9">
        <v>13499085</v>
      </c>
      <c r="D42" s="1" t="s">
        <v>99</v>
      </c>
    </row>
    <row r="43" spans="1:4" x14ac:dyDescent="0.2">
      <c r="A43" s="1" t="s">
        <v>32</v>
      </c>
      <c r="B43" s="9">
        <v>5329565</v>
      </c>
      <c r="C43" s="9">
        <v>119086907</v>
      </c>
      <c r="D43" s="1" t="s">
        <v>100</v>
      </c>
    </row>
    <row r="44" spans="1:4" x14ac:dyDescent="0.2">
      <c r="A44" s="1" t="s">
        <v>33</v>
      </c>
      <c r="B44" s="2">
        <v>0</v>
      </c>
      <c r="C44" s="9">
        <v>10597847</v>
      </c>
      <c r="D44" s="1" t="s">
        <v>101</v>
      </c>
    </row>
    <row r="45" spans="1:4" x14ac:dyDescent="0.2">
      <c r="A45" s="1" t="s">
        <v>34</v>
      </c>
      <c r="B45" s="9">
        <v>742865</v>
      </c>
      <c r="C45" s="9">
        <v>42067901</v>
      </c>
      <c r="D45" s="1" t="s">
        <v>102</v>
      </c>
    </row>
    <row r="46" spans="1:4" x14ac:dyDescent="0.2">
      <c r="A46" s="1" t="s">
        <v>35</v>
      </c>
      <c r="B46" s="2">
        <v>0</v>
      </c>
      <c r="C46" s="9">
        <v>12225374</v>
      </c>
      <c r="D46" s="1" t="s">
        <v>103</v>
      </c>
    </row>
    <row r="47" spans="1:4" x14ac:dyDescent="0.2">
      <c r="A47" s="1" t="s">
        <v>36</v>
      </c>
      <c r="B47" s="9">
        <v>87474</v>
      </c>
      <c r="C47" s="9">
        <v>11257771</v>
      </c>
      <c r="D47" s="1" t="s">
        <v>104</v>
      </c>
    </row>
    <row r="48" spans="1:4" x14ac:dyDescent="0.2">
      <c r="A48" s="1" t="s">
        <v>37</v>
      </c>
      <c r="B48" s="2">
        <v>0</v>
      </c>
      <c r="C48" s="9">
        <v>17401231</v>
      </c>
      <c r="D48" s="1" t="s">
        <v>105</v>
      </c>
    </row>
    <row r="49" spans="1:4" x14ac:dyDescent="0.2">
      <c r="A49" s="1" t="s">
        <v>38</v>
      </c>
      <c r="B49" s="2">
        <v>0</v>
      </c>
      <c r="C49" s="9">
        <v>16208918</v>
      </c>
      <c r="D49" s="1" t="s">
        <v>106</v>
      </c>
    </row>
    <row r="50" spans="1:4" x14ac:dyDescent="0.2">
      <c r="A50" s="1" t="s">
        <v>39</v>
      </c>
      <c r="B50" s="9">
        <v>3644729</v>
      </c>
      <c r="C50" s="9">
        <v>20111491</v>
      </c>
      <c r="D50" s="1" t="s">
        <v>107</v>
      </c>
    </row>
    <row r="51" spans="1:4" x14ac:dyDescent="0.2">
      <c r="A51" s="1" t="s">
        <v>40</v>
      </c>
      <c r="B51" s="9">
        <v>11608428</v>
      </c>
      <c r="C51" s="9">
        <v>262481016</v>
      </c>
      <c r="D51" s="1" t="s">
        <v>108</v>
      </c>
    </row>
    <row r="52" spans="1:4" x14ac:dyDescent="0.2">
      <c r="A52" s="1" t="s">
        <v>41</v>
      </c>
      <c r="B52" s="9">
        <v>15255202</v>
      </c>
      <c r="C52" s="9">
        <v>444322118</v>
      </c>
      <c r="D52" s="1" t="s">
        <v>109</v>
      </c>
    </row>
    <row r="53" spans="1:4" x14ac:dyDescent="0.2">
      <c r="A53" s="1" t="s">
        <v>42</v>
      </c>
      <c r="B53" s="9">
        <v>30721350</v>
      </c>
      <c r="C53" s="9">
        <v>742711215</v>
      </c>
      <c r="D53" s="1" t="s">
        <v>110</v>
      </c>
    </row>
    <row r="55" spans="1:4" x14ac:dyDescent="0.2">
      <c r="A55" s="8" t="s">
        <v>67</v>
      </c>
      <c r="D55" s="8" t="s">
        <v>70</v>
      </c>
    </row>
    <row r="56" spans="1:4" x14ac:dyDescent="0.2">
      <c r="A56" s="1" t="s">
        <v>43</v>
      </c>
      <c r="B56" s="9">
        <v>20298333</v>
      </c>
      <c r="C56" s="9">
        <v>347567876</v>
      </c>
      <c r="D56" s="1" t="s">
        <v>111</v>
      </c>
    </row>
    <row r="57" spans="1:4" x14ac:dyDescent="0.2">
      <c r="A57" s="1" t="s">
        <v>44</v>
      </c>
      <c r="B57" s="9">
        <v>17669541</v>
      </c>
      <c r="C57" s="9">
        <v>212276545</v>
      </c>
      <c r="D57" s="1" t="s">
        <v>112</v>
      </c>
    </row>
    <row r="58" spans="1:4" x14ac:dyDescent="0.2">
      <c r="A58" s="1" t="s">
        <v>45</v>
      </c>
      <c r="B58" s="9">
        <v>2628792</v>
      </c>
      <c r="C58" s="9">
        <v>135291331</v>
      </c>
      <c r="D58" s="1" t="s">
        <v>113</v>
      </c>
    </row>
    <row r="59" spans="1:4" x14ac:dyDescent="0.2">
      <c r="A59" s="1" t="s">
        <v>46</v>
      </c>
      <c r="B59" s="9">
        <v>2054269</v>
      </c>
      <c r="C59" s="9">
        <v>26056199</v>
      </c>
      <c r="D59" s="1" t="s">
        <v>114</v>
      </c>
    </row>
    <row r="60" spans="1:4" x14ac:dyDescent="0.2">
      <c r="A60" s="1" t="s">
        <v>47</v>
      </c>
      <c r="B60" s="2">
        <v>0</v>
      </c>
      <c r="C60" s="9">
        <v>44120146</v>
      </c>
      <c r="D60" s="1" t="s">
        <v>115</v>
      </c>
    </row>
    <row r="61" spans="1:4" x14ac:dyDescent="0.2">
      <c r="A61" s="1" t="s">
        <v>48</v>
      </c>
      <c r="B61" s="2">
        <v>0</v>
      </c>
      <c r="C61" s="9">
        <v>6449952</v>
      </c>
      <c r="D61" s="1" t="s">
        <v>116</v>
      </c>
    </row>
    <row r="62" spans="1:4" x14ac:dyDescent="0.2">
      <c r="A62" s="1" t="s">
        <v>49</v>
      </c>
      <c r="B62" s="2">
        <v>0</v>
      </c>
      <c r="C62" s="9">
        <v>7842328</v>
      </c>
      <c r="D62" s="1" t="s">
        <v>117</v>
      </c>
    </row>
    <row r="63" spans="1:4" x14ac:dyDescent="0.2">
      <c r="A63" s="1" t="s">
        <v>50</v>
      </c>
      <c r="B63" s="2">
        <v>0</v>
      </c>
      <c r="C63" s="9">
        <v>-324388</v>
      </c>
      <c r="D63" s="1" t="s">
        <v>118</v>
      </c>
    </row>
    <row r="64" spans="1:4" x14ac:dyDescent="0.2">
      <c r="A64" s="1" t="s">
        <v>51</v>
      </c>
      <c r="B64" s="9">
        <v>574523</v>
      </c>
      <c r="C64" s="9">
        <v>51147094</v>
      </c>
      <c r="D64" s="1" t="s">
        <v>119</v>
      </c>
    </row>
    <row r="65" spans="1:4" x14ac:dyDescent="0.2">
      <c r="A65" s="1" t="s">
        <v>52</v>
      </c>
      <c r="B65" s="9">
        <v>85000</v>
      </c>
      <c r="C65" s="9">
        <v>600000</v>
      </c>
      <c r="D65" s="1" t="s">
        <v>120</v>
      </c>
    </row>
    <row r="66" spans="1:4" x14ac:dyDescent="0.2">
      <c r="A66" s="1" t="s">
        <v>53</v>
      </c>
      <c r="B66" s="9">
        <v>405877</v>
      </c>
      <c r="C66" s="9">
        <v>22353663</v>
      </c>
      <c r="D66" s="1" t="s">
        <v>121</v>
      </c>
    </row>
    <row r="67" spans="1:4" x14ac:dyDescent="0.2">
      <c r="A67" s="1" t="s">
        <v>54</v>
      </c>
      <c r="B67" s="2">
        <v>0</v>
      </c>
      <c r="C67" s="9">
        <v>1932847</v>
      </c>
      <c r="D67" s="1" t="s">
        <v>122</v>
      </c>
    </row>
    <row r="68" spans="1:4" x14ac:dyDescent="0.2">
      <c r="A68" s="1" t="s">
        <v>55</v>
      </c>
      <c r="B68" s="9">
        <v>391395</v>
      </c>
      <c r="C68" s="9">
        <v>12034381</v>
      </c>
      <c r="D68" s="1" t="s">
        <v>123</v>
      </c>
    </row>
    <row r="69" spans="1:4" x14ac:dyDescent="0.2">
      <c r="A69" s="1" t="s">
        <v>56</v>
      </c>
      <c r="B69" s="9">
        <v>504005</v>
      </c>
      <c r="C69" s="9">
        <v>62799223</v>
      </c>
      <c r="D69" s="1" t="s">
        <v>124</v>
      </c>
    </row>
    <row r="70" spans="1:4" x14ac:dyDescent="0.2">
      <c r="A70" s="1" t="s">
        <v>57</v>
      </c>
      <c r="B70" s="2">
        <v>0</v>
      </c>
      <c r="C70" s="9">
        <v>18768195</v>
      </c>
      <c r="D70" s="1" t="s">
        <v>125</v>
      </c>
    </row>
    <row r="71" spans="1:4" x14ac:dyDescent="0.2">
      <c r="A71" s="1" t="s">
        <v>58</v>
      </c>
      <c r="B71" s="9">
        <v>504005</v>
      </c>
      <c r="C71" s="9">
        <v>44031028</v>
      </c>
      <c r="D71" s="1" t="s">
        <v>126</v>
      </c>
    </row>
    <row r="72" spans="1:4" x14ac:dyDescent="0.2">
      <c r="A72" s="1" t="s">
        <v>59</v>
      </c>
      <c r="B72" s="9">
        <v>504005</v>
      </c>
      <c r="C72" s="9">
        <v>44031028</v>
      </c>
      <c r="D72" s="1" t="s">
        <v>127</v>
      </c>
    </row>
    <row r="73" spans="1:4" x14ac:dyDescent="0.2">
      <c r="A73" s="1" t="s">
        <v>192</v>
      </c>
      <c r="B73" s="9">
        <v>504005</v>
      </c>
      <c r="C73" s="9">
        <v>44031028</v>
      </c>
      <c r="D73" s="1" t="s">
        <v>194</v>
      </c>
    </row>
    <row r="74" spans="1:4" x14ac:dyDescent="0.2">
      <c r="A74" s="1" t="s">
        <v>193</v>
      </c>
      <c r="B74" s="9">
        <v>0</v>
      </c>
      <c r="C74" s="9">
        <v>0</v>
      </c>
      <c r="D74" s="1" t="s">
        <v>195</v>
      </c>
    </row>
    <row r="76" spans="1:4" x14ac:dyDescent="0.2">
      <c r="A76" s="8" t="s">
        <v>68</v>
      </c>
      <c r="D76" s="8" t="s">
        <v>71</v>
      </c>
    </row>
    <row r="77" spans="1:4" x14ac:dyDescent="0.2">
      <c r="A77" s="1" t="s">
        <v>60</v>
      </c>
      <c r="B77" s="9">
        <v>57943</v>
      </c>
      <c r="C77" s="9">
        <v>125962980</v>
      </c>
      <c r="D77" s="1" t="s">
        <v>128</v>
      </c>
    </row>
    <row r="78" spans="1:4" x14ac:dyDescent="0.2">
      <c r="A78" s="1" t="s">
        <v>61</v>
      </c>
      <c r="B78" s="9">
        <v>-279790</v>
      </c>
      <c r="C78" s="9">
        <v>-66394173</v>
      </c>
      <c r="D78" s="1" t="s">
        <v>129</v>
      </c>
    </row>
    <row r="79" spans="1:4" x14ac:dyDescent="0.2">
      <c r="A79" s="1" t="s">
        <v>62</v>
      </c>
      <c r="B79" s="9">
        <v>-658896</v>
      </c>
      <c r="C79" s="9">
        <v>-57492340</v>
      </c>
      <c r="D79" s="1" t="s">
        <v>130</v>
      </c>
    </row>
    <row r="80" spans="1:4" x14ac:dyDescent="0.2">
      <c r="A80" s="1" t="s">
        <v>63</v>
      </c>
      <c r="B80" s="2">
        <v>0</v>
      </c>
      <c r="C80" s="9">
        <v>1310891</v>
      </c>
      <c r="D80" s="1" t="s">
        <v>131</v>
      </c>
    </row>
    <row r="81" spans="1:4" x14ac:dyDescent="0.2">
      <c r="A81" s="1" t="s">
        <v>64</v>
      </c>
      <c r="B81" s="9">
        <v>1656224</v>
      </c>
      <c r="C81" s="9">
        <v>3847546</v>
      </c>
      <c r="D81" s="1" t="s">
        <v>132</v>
      </c>
    </row>
    <row r="82" spans="1:4" x14ac:dyDescent="0.2">
      <c r="A82" s="1" t="s">
        <v>65</v>
      </c>
      <c r="B82" s="9">
        <v>775481</v>
      </c>
      <c r="C82" s="9">
        <v>7234904</v>
      </c>
      <c r="D82" s="1" t="s">
        <v>133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E38"/>
  <sheetViews>
    <sheetView workbookViewId="0">
      <selection activeCell="C2" sqref="C2"/>
    </sheetView>
  </sheetViews>
  <sheetFormatPr defaultRowHeight="12.75" x14ac:dyDescent="0.2"/>
  <cols>
    <col min="2" max="2" width="43.7109375" bestFit="1" customWidth="1"/>
    <col min="3" max="4" width="20.7109375" customWidth="1"/>
    <col min="5" max="5" width="35.28515625" customWidth="1"/>
  </cols>
  <sheetData>
    <row r="3" spans="2:5" ht="51" x14ac:dyDescent="0.2">
      <c r="B3" s="10"/>
      <c r="C3" s="28" t="s">
        <v>0</v>
      </c>
      <c r="D3" s="29" t="s">
        <v>1</v>
      </c>
      <c r="E3" s="10"/>
    </row>
    <row r="4" spans="2:5" ht="30" x14ac:dyDescent="0.2">
      <c r="B4" s="11" t="s">
        <v>134</v>
      </c>
      <c r="C4" s="28" t="s">
        <v>3</v>
      </c>
      <c r="D4" s="29" t="s">
        <v>2</v>
      </c>
      <c r="E4" s="11" t="s">
        <v>135</v>
      </c>
    </row>
    <row r="5" spans="2:5" ht="15" x14ac:dyDescent="0.2">
      <c r="B5" s="12"/>
      <c r="C5" s="4">
        <v>131232</v>
      </c>
      <c r="D5" s="3">
        <v>131206</v>
      </c>
      <c r="E5" s="12"/>
    </row>
    <row r="6" spans="2:5" ht="14.25" x14ac:dyDescent="0.2">
      <c r="B6" s="13" t="s">
        <v>136</v>
      </c>
      <c r="C6" s="24">
        <v>1</v>
      </c>
      <c r="D6" s="24">
        <v>1</v>
      </c>
      <c r="E6" s="15" t="s">
        <v>137</v>
      </c>
    </row>
    <row r="7" spans="2:5" ht="14.25" x14ac:dyDescent="0.2">
      <c r="B7" s="13" t="s">
        <v>138</v>
      </c>
      <c r="C7" s="24">
        <v>0.48</v>
      </c>
      <c r="D7" s="24">
        <v>2.35</v>
      </c>
      <c r="E7" s="16" t="s">
        <v>139</v>
      </c>
    </row>
    <row r="8" spans="2:5" ht="14.25" x14ac:dyDescent="0.2">
      <c r="B8" s="13" t="s">
        <v>140</v>
      </c>
      <c r="C8" s="14">
        <v>4603424.0999999996</v>
      </c>
      <c r="D8" s="14">
        <v>92353933.060000002</v>
      </c>
      <c r="E8" s="16" t="s">
        <v>141</v>
      </c>
    </row>
    <row r="9" spans="2:5" ht="14.25" x14ac:dyDescent="0.2">
      <c r="B9" s="13" t="s">
        <v>142</v>
      </c>
      <c r="C9" s="14">
        <v>7602999</v>
      </c>
      <c r="D9" s="14">
        <v>42364604</v>
      </c>
      <c r="E9" s="16" t="s">
        <v>143</v>
      </c>
    </row>
    <row r="10" spans="2:5" ht="14.25" x14ac:dyDescent="0.2">
      <c r="B10" s="13" t="s">
        <v>144</v>
      </c>
      <c r="C10" s="14">
        <v>967</v>
      </c>
      <c r="D10" s="14">
        <v>26085</v>
      </c>
      <c r="E10" s="16" t="s">
        <v>145</v>
      </c>
    </row>
    <row r="11" spans="2:5" ht="14.25" x14ac:dyDescent="0.2">
      <c r="B11" s="13" t="s">
        <v>146</v>
      </c>
      <c r="C11" s="17">
        <v>16000000</v>
      </c>
      <c r="D11" s="17">
        <v>187500000</v>
      </c>
      <c r="E11" s="16" t="s">
        <v>147</v>
      </c>
    </row>
    <row r="12" spans="2:5" ht="14.25" x14ac:dyDescent="0.2">
      <c r="B12" s="13" t="s">
        <v>148</v>
      </c>
      <c r="C12" s="17">
        <v>7680000</v>
      </c>
      <c r="D12" s="17">
        <v>440625000</v>
      </c>
      <c r="E12" s="16" t="s">
        <v>149</v>
      </c>
    </row>
    <row r="13" spans="2:5" ht="14.25" x14ac:dyDescent="0.2">
      <c r="B13" s="13" t="s">
        <v>150</v>
      </c>
      <c r="C13" s="18">
        <v>44926</v>
      </c>
      <c r="D13" s="18">
        <v>44926</v>
      </c>
      <c r="E13" s="16" t="s">
        <v>151</v>
      </c>
    </row>
    <row r="16" spans="2:5" ht="15" x14ac:dyDescent="0.2">
      <c r="B16" s="19" t="s">
        <v>152</v>
      </c>
      <c r="C16" s="20"/>
      <c r="D16" s="20"/>
      <c r="E16" s="21" t="s">
        <v>153</v>
      </c>
    </row>
    <row r="17" spans="2:5" ht="14.25" x14ac:dyDescent="0.2">
      <c r="B17" s="22" t="s">
        <v>154</v>
      </c>
      <c r="C17" s="23">
        <f>+C9*100/C11</f>
        <v>47.518743749999999</v>
      </c>
      <c r="D17" s="23">
        <f>+D9*100/D11</f>
        <v>22.594455466666666</v>
      </c>
      <c r="E17" s="15" t="s">
        <v>155</v>
      </c>
    </row>
    <row r="18" spans="2:5" ht="14.25" x14ac:dyDescent="0.2">
      <c r="B18" s="13" t="s">
        <v>156</v>
      </c>
      <c r="C18" s="24">
        <f>'Annual Financial Data'!B73/'Financial Ratios'!C11</f>
        <v>3.1500312500000002E-2</v>
      </c>
      <c r="D18" s="24">
        <f>'Annual Financial Data'!C73/'Financial Ratios'!D11</f>
        <v>0.23483214933333332</v>
      </c>
      <c r="E18" s="16" t="s">
        <v>157</v>
      </c>
    </row>
    <row r="19" spans="2:5" ht="14.25" x14ac:dyDescent="0.2">
      <c r="B19" s="13" t="s">
        <v>158</v>
      </c>
      <c r="C19" s="24">
        <f>'Annual Financial Data'!B32/'Financial Ratios'!C11</f>
        <v>0.96663425000000003</v>
      </c>
      <c r="D19" s="24">
        <f>'Annual Financial Data'!C32/'Financial Ratios'!D11</f>
        <v>1.5914085173333334</v>
      </c>
      <c r="E19" s="16" t="s">
        <v>159</v>
      </c>
    </row>
    <row r="20" spans="2:5" ht="14.25" x14ac:dyDescent="0.2">
      <c r="B20" s="13" t="s">
        <v>160</v>
      </c>
      <c r="C20" s="24">
        <f>C12/'Annual Financial Data'!B73</f>
        <v>15.237944068015198</v>
      </c>
      <c r="D20" s="24">
        <f>D12/'Annual Financial Data'!C73</f>
        <v>10.007147686853916</v>
      </c>
      <c r="E20" s="16" t="s">
        <v>161</v>
      </c>
    </row>
    <row r="21" spans="2:5" ht="14.25" x14ac:dyDescent="0.2">
      <c r="B21" s="13" t="s">
        <v>162</v>
      </c>
      <c r="C21" s="24">
        <f>C12/'Annual Financial Data'!B32</f>
        <v>0.49656837630158457</v>
      </c>
      <c r="D21" s="24">
        <f>D12/'Annual Financial Data'!C32</f>
        <v>1.4766792903294319</v>
      </c>
      <c r="E21" s="16" t="s">
        <v>163</v>
      </c>
    </row>
    <row r="22" spans="2:5" x14ac:dyDescent="0.2">
      <c r="B22" s="25"/>
      <c r="C22" s="26"/>
      <c r="D22" s="26"/>
    </row>
    <row r="23" spans="2:5" ht="14.25" x14ac:dyDescent="0.2">
      <c r="B23" s="13" t="s">
        <v>164</v>
      </c>
      <c r="C23" s="24">
        <f>'Annual Financial Data'!B58*100/'Annual Financial Data'!B56</f>
        <v>12.950777780618733</v>
      </c>
      <c r="D23" s="24">
        <f>'Annual Financial Data'!C58*100/'Annual Financial Data'!C56</f>
        <v>38.925154003588062</v>
      </c>
      <c r="E23" s="16" t="s">
        <v>165</v>
      </c>
    </row>
    <row r="24" spans="2:5" ht="28.5" x14ac:dyDescent="0.2">
      <c r="B24" s="13" t="s">
        <v>166</v>
      </c>
      <c r="C24" s="24">
        <f>('Annual Financial Data'!B69+'Annual Financial Data'!B68)*100/'Annual Financial Data'!B56</f>
        <v>4.411199678318412</v>
      </c>
      <c r="D24" s="24">
        <f>('Annual Financial Data'!C69+'Annual Financial Data'!C68)*100/'Annual Financial Data'!C56</f>
        <v>21.53064456394123</v>
      </c>
      <c r="E24" s="16" t="s">
        <v>167</v>
      </c>
    </row>
    <row r="25" spans="2:5" ht="14.25" x14ac:dyDescent="0.2">
      <c r="B25" s="13" t="s">
        <v>168</v>
      </c>
      <c r="C25" s="24">
        <f>'Annual Financial Data'!B72*100/'Annual Financial Data'!B56</f>
        <v>2.4829871497329363</v>
      </c>
      <c r="D25" s="24">
        <f>'Annual Financial Data'!C72*100/'Annual Financial Data'!C56</f>
        <v>12.668324963380678</v>
      </c>
      <c r="E25" s="16" t="s">
        <v>169</v>
      </c>
    </row>
    <row r="26" spans="2:5" ht="14.25" x14ac:dyDescent="0.2">
      <c r="B26" s="13" t="s">
        <v>170</v>
      </c>
      <c r="C26" s="24">
        <f>'Annual Financial Data'!B72*100/'Annual Financial Data'!B27</f>
        <v>1.6405691807163423</v>
      </c>
      <c r="D26" s="24">
        <f>'Annual Financial Data'!C72*100/'Annual Financial Data'!C27</f>
        <v>5.9284183557131289</v>
      </c>
      <c r="E26" s="16" t="s">
        <v>171</v>
      </c>
    </row>
    <row r="27" spans="2:5" ht="14.25" x14ac:dyDescent="0.2">
      <c r="B27" s="13" t="s">
        <v>172</v>
      </c>
      <c r="C27" s="24">
        <f>'Annual Financial Data'!B73*100/'Annual Financial Data'!B32</f>
        <v>3.258762298149481</v>
      </c>
      <c r="D27" s="24">
        <f>'Annual Financial Data'!C73*100/'Annual Financial Data'!C32</f>
        <v>14.756245601024759</v>
      </c>
      <c r="E27" s="16" t="s">
        <v>173</v>
      </c>
    </row>
    <row r="28" spans="2:5" x14ac:dyDescent="0.2">
      <c r="B28" s="25"/>
      <c r="C28" s="26"/>
      <c r="D28" s="26"/>
    </row>
    <row r="29" spans="2:5" ht="14.25" x14ac:dyDescent="0.2">
      <c r="B29" s="13" t="s">
        <v>174</v>
      </c>
      <c r="C29" s="24">
        <f>'Annual Financial Data'!B52*100/'Annual Financial Data'!B27</f>
        <v>49.656678498828988</v>
      </c>
      <c r="D29" s="24">
        <f>'Annual Financial Data'!C52*100/'Annual Financial Data'!C27</f>
        <v>59.82434478251416</v>
      </c>
      <c r="E29" s="16" t="s">
        <v>175</v>
      </c>
    </row>
    <row r="30" spans="2:5" ht="14.25" x14ac:dyDescent="0.2">
      <c r="B30" s="13" t="s">
        <v>176</v>
      </c>
      <c r="C30" s="24">
        <f>'Annual Financial Data'!B33*100/'Annual Financial Data'!B27</f>
        <v>50.343321501171012</v>
      </c>
      <c r="D30" s="24">
        <f>'Annual Financial Data'!C33*100/'Annual Financial Data'!C27</f>
        <v>40.17565521748584</v>
      </c>
      <c r="E30" s="16" t="s">
        <v>177</v>
      </c>
    </row>
    <row r="31" spans="2:5" ht="14.25" x14ac:dyDescent="0.2">
      <c r="B31" s="13" t="s">
        <v>178</v>
      </c>
      <c r="C31" s="24">
        <f>('Annual Financial Data'!B69+'Annual Financial Data'!B68)/'Annual Financial Data'!B68</f>
        <v>2.2877144572618455</v>
      </c>
      <c r="D31" s="24">
        <f>('Annual Financial Data'!C69+'Annual Financial Data'!C68)/'Annual Financial Data'!C68</f>
        <v>6.218317668353694</v>
      </c>
      <c r="E31" s="16" t="s">
        <v>179</v>
      </c>
    </row>
    <row r="32" spans="2:5" x14ac:dyDescent="0.2">
      <c r="B32" s="25"/>
      <c r="C32" s="26"/>
      <c r="D32" s="26"/>
    </row>
    <row r="33" spans="2:5" ht="14.25" x14ac:dyDescent="0.2">
      <c r="B33" s="13" t="s">
        <v>180</v>
      </c>
      <c r="C33" s="24">
        <f>'Annual Financial Data'!B56/'Annual Financial Data'!B27</f>
        <v>0.66072399162146189</v>
      </c>
      <c r="D33" s="24">
        <f>'Annual Financial Data'!C56/'Annual Financial Data'!C27</f>
        <v>0.46797176207982805</v>
      </c>
      <c r="E33" s="16" t="s">
        <v>181</v>
      </c>
    </row>
    <row r="34" spans="2:5" ht="14.25" x14ac:dyDescent="0.2">
      <c r="B34" s="13" t="s">
        <v>182</v>
      </c>
      <c r="C34" s="24">
        <f>'Annual Financial Data'!B56/('Annual Financial Data'!B14+'Annual Financial Data'!B18)</f>
        <v>72.112109789934024</v>
      </c>
      <c r="D34" s="24">
        <f>'Annual Financial Data'!C56/('Annual Financial Data'!C14+'Annual Financial Data'!C18)</f>
        <v>1.3175331996267337</v>
      </c>
      <c r="E34" s="16" t="s">
        <v>183</v>
      </c>
    </row>
    <row r="35" spans="2:5" ht="14.25" x14ac:dyDescent="0.2">
      <c r="B35" s="13" t="s">
        <v>184</v>
      </c>
      <c r="C35" s="24">
        <f>'Annual Financial Data'!B56/'Financial Ratios'!C38</f>
        <v>16.773513356283807</v>
      </c>
      <c r="D35" s="24">
        <f>'Annual Financial Data'!C56/'Financial Ratios'!D38</f>
        <v>-4.6445007115856338</v>
      </c>
      <c r="E35" s="16" t="s">
        <v>185</v>
      </c>
    </row>
    <row r="36" spans="2:5" x14ac:dyDescent="0.2">
      <c r="B36" s="25"/>
      <c r="C36" s="26"/>
      <c r="D36" s="26"/>
    </row>
    <row r="37" spans="2:5" ht="14.25" x14ac:dyDescent="0.2">
      <c r="B37" s="13" t="s">
        <v>186</v>
      </c>
      <c r="C37" s="24">
        <f>'Annual Financial Data'!B26/'Annual Financial Data'!B51</f>
        <v>1.1042468454815759</v>
      </c>
      <c r="D37" s="24">
        <f>'Annual Financial Data'!C26/'Annual Financial Data'!C51</f>
        <v>0.71489640226019235</v>
      </c>
      <c r="E37" s="16" t="s">
        <v>187</v>
      </c>
    </row>
    <row r="38" spans="2:5" ht="14.25" x14ac:dyDescent="0.2">
      <c r="B38" s="13" t="s">
        <v>188</v>
      </c>
      <c r="C38" s="17">
        <f>'Annual Financial Data'!B26-'Annual Financial Data'!B51</f>
        <v>1210142</v>
      </c>
      <c r="D38" s="17">
        <f>'Annual Financial Data'!C26-'Annual Financial Data'!C51</f>
        <v>-74834282</v>
      </c>
      <c r="E38" s="16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Tala</cp:lastModifiedBy>
  <dcterms:created xsi:type="dcterms:W3CDTF">2023-08-17T10:26:17Z</dcterms:created>
  <dcterms:modified xsi:type="dcterms:W3CDTF">2023-09-10T07:39:13Z</dcterms:modified>
</cp:coreProperties>
</file>